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re\Desktop\financijski planovi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9" i="2" l="1"/>
  <c r="C7" i="2"/>
  <c r="D10" i="1" l="1"/>
  <c r="G58" i="1"/>
  <c r="G59" i="1"/>
  <c r="G60" i="1"/>
  <c r="G61" i="1"/>
  <c r="G62" i="1"/>
  <c r="E57" i="1"/>
  <c r="F57" i="1"/>
  <c r="D57" i="1"/>
  <c r="D12" i="1"/>
  <c r="G57" i="1" l="1"/>
  <c r="G52" i="1"/>
  <c r="E42" i="1"/>
  <c r="F42" i="1"/>
  <c r="G8" i="1"/>
  <c r="G10" i="1"/>
  <c r="G12" i="1"/>
  <c r="G15" i="1"/>
  <c r="G16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41" i="1"/>
  <c r="G44" i="1"/>
  <c r="G45" i="1"/>
  <c r="G46" i="1"/>
  <c r="G47" i="1"/>
  <c r="G50" i="1"/>
  <c r="F11" i="1"/>
  <c r="E40" i="1"/>
  <c r="E39" i="1" s="1"/>
  <c r="F40" i="1"/>
  <c r="F39" i="1" s="1"/>
  <c r="E32" i="1"/>
  <c r="F32" i="1"/>
  <c r="E23" i="1"/>
  <c r="F23" i="1"/>
  <c r="E17" i="1"/>
  <c r="F17" i="1"/>
  <c r="E14" i="1"/>
  <c r="F14" i="1"/>
  <c r="E11" i="1"/>
  <c r="E9" i="1"/>
  <c r="F9" i="1"/>
  <c r="E7" i="1"/>
  <c r="F7" i="1"/>
  <c r="D51" i="1"/>
  <c r="G51" i="1" s="1"/>
  <c r="D49" i="1"/>
  <c r="G49" i="1" s="1"/>
  <c r="D48" i="1"/>
  <c r="G48" i="1" s="1"/>
  <c r="D43" i="1"/>
  <c r="G43" i="1" s="1"/>
  <c r="D14" i="1"/>
  <c r="D40" i="1"/>
  <c r="D39" i="1" s="1"/>
  <c r="D32" i="1"/>
  <c r="D23" i="1"/>
  <c r="D17" i="1"/>
  <c r="D11" i="1"/>
  <c r="D9" i="1"/>
  <c r="D7" i="1"/>
  <c r="G23" i="1" l="1"/>
  <c r="G42" i="1"/>
  <c r="D42" i="1"/>
  <c r="G7" i="1"/>
  <c r="G14" i="1"/>
  <c r="G39" i="1"/>
  <c r="G9" i="1"/>
  <c r="G17" i="1"/>
  <c r="G11" i="1"/>
  <c r="G32" i="1"/>
  <c r="G40" i="1"/>
  <c r="D6" i="1"/>
  <c r="F13" i="1"/>
  <c r="E13" i="1"/>
  <c r="F6" i="1"/>
  <c r="E6" i="1"/>
  <c r="D13" i="1"/>
  <c r="G13" i="1" l="1"/>
  <c r="G6" i="1"/>
  <c r="D5" i="1"/>
  <c r="D4" i="1" s="1"/>
  <c r="D3" i="1" s="1"/>
  <c r="E5" i="1"/>
  <c r="F5" i="1"/>
  <c r="F4" i="1" s="1"/>
  <c r="F3" i="1" s="1"/>
  <c r="E4" i="1" l="1"/>
  <c r="G5" i="1"/>
  <c r="E3" i="1" l="1"/>
  <c r="G3" i="1" s="1"/>
  <c r="G4" i="1"/>
</calcChain>
</file>

<file path=xl/sharedStrings.xml><?xml version="1.0" encoding="utf-8"?>
<sst xmlns="http://schemas.openxmlformats.org/spreadsheetml/2006/main" count="188" uniqueCount="118">
  <si>
    <t>3111</t>
  </si>
  <si>
    <t>Plaće za redovan rad</t>
  </si>
  <si>
    <t>0820</t>
  </si>
  <si>
    <t>3121</t>
  </si>
  <si>
    <t>Ostali rashodi za zaposlene</t>
  </si>
  <si>
    <t>3132</t>
  </si>
  <si>
    <t>Doprinosi za obvezno zdravstveno osiguranje</t>
  </si>
  <si>
    <t>3212</t>
  </si>
  <si>
    <t xml:space="preserve">Naknade za prijevoz, za rad na terenu i odvojeni život 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</si>
  <si>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</si>
  <si>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</si>
  <si>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</si>
  <si>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</si>
  <si>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</si>
  <si>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</si>
  <si>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</si>
  <si>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</si>
  <si>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</si>
  <si>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</si>
  <si>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</si>
  <si>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 xml:space="preserve">Usluge telefona, pošte i prijevoza </t>
  </si>
  <si>
    <t>3232</t>
  </si>
  <si>
    <t>Ostale usluge tekućeg i investicijskog održavanja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</si>
  <si>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</si>
  <si>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</si>
  <si>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</si>
  <si>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</si>
  <si>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</si>
  <si>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</si>
  <si>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</si>
  <si>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</si>
  <si>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</si>
  <si>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 xml:space="preserve">Ostale usluge </t>
  </si>
  <si>
    <t>3291</t>
  </si>
  <si>
    <t>Naknade za rad predstavničkih i izvršnih tijela, povje.i sl.</t>
  </si>
  <si>
    <t>3292</t>
  </si>
  <si>
    <t>Premije osiguranja</t>
  </si>
  <si>
    <t>3299</t>
  </si>
  <si>
    <t>Ostali nespomenuti rashodi poslovanja</t>
  </si>
  <si>
    <t>3431</t>
  </si>
  <si>
    <t>Bankarske usluge i usluge platnog prometa</t>
  </si>
  <si>
    <t>3211</t>
  </si>
  <si>
    <t>Službena putovanja</t>
  </si>
  <si>
    <t xml:space="preserve">Usluge telefona,pošte i prijevoza </t>
  </si>
  <si>
    <t>Usluge tekućeg i invest. održavanja</t>
  </si>
  <si>
    <t>3233</t>
  </si>
  <si>
    <t>Usluge promidžbe i informiranja</t>
  </si>
  <si>
    <t>Br.ek.klas.</t>
  </si>
  <si>
    <t>Naziv pozicije</t>
  </si>
  <si>
    <t>SREDSTVA UREDA ZA OBRAZOVANJE, KULTURU I SPORT</t>
  </si>
  <si>
    <t>UKUPNO</t>
  </si>
  <si>
    <t>RASHODI POSLOVANJA</t>
  </si>
  <si>
    <t>RASHODI ZA ZAPOSLENE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</si>
  <si>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</si>
  <si>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</si>
  <si>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</si>
  <si>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</si>
  <si>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</si>
  <si>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</si>
  <si>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</si>
  <si>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</si>
  <si>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</si>
  <si>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</si>
  <si>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</si>
  <si>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</si>
  <si>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</si>
  <si>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OSTALE NESPOMENUTI RASHODI</t>
  </si>
  <si>
    <t>34</t>
  </si>
  <si>
    <t>FINANCIJSKI RASHODI</t>
  </si>
  <si>
    <t>343</t>
  </si>
  <si>
    <t>OSTALI FINANCIJSKI RASHODI</t>
  </si>
  <si>
    <t>PLAĆE</t>
  </si>
  <si>
    <t>3631</t>
  </si>
  <si>
    <t>Tekuće pomoći unutar opće države</t>
  </si>
  <si>
    <t>3811</t>
  </si>
  <si>
    <t>Tekuće donacije u novcu</t>
  </si>
  <si>
    <t>4221</t>
  </si>
  <si>
    <t xml:space="preserve"> Uredska oprema i namještaj</t>
  </si>
  <si>
    <t>4222</t>
  </si>
  <si>
    <t>Komunikacijska oprema</t>
  </si>
  <si>
    <t>4223</t>
  </si>
  <si>
    <t>Oprema za održavanje i zaštitu</t>
  </si>
  <si>
    <t>4226</t>
  </si>
  <si>
    <t xml:space="preserve">Sportska i glazbena oprema </t>
  </si>
  <si>
    <t>4227</t>
  </si>
  <si>
    <t>Uređaji, strojevi i oprema za ostale namjene</t>
  </si>
  <si>
    <t>4241</t>
  </si>
  <si>
    <t xml:space="preserve">Knjige </t>
  </si>
  <si>
    <t>4243</t>
  </si>
  <si>
    <t>Muzejski izlošci i predmeti prirodnih rijetkosti</t>
  </si>
  <si>
    <t>4262</t>
  </si>
  <si>
    <t>Ulaganja u računalne programe</t>
  </si>
  <si>
    <t>Ostali nespomenuti rashodi poslovanje</t>
  </si>
  <si>
    <t>Ravnateljica:</t>
  </si>
  <si>
    <t>gđa. Ljiljana Štokalo</t>
  </si>
  <si>
    <t>3294</t>
  </si>
  <si>
    <t>Članarine</t>
  </si>
  <si>
    <t>3295</t>
  </si>
  <si>
    <t>Pristojbe i naknade</t>
  </si>
  <si>
    <t>3213</t>
  </si>
  <si>
    <t>Stručno usavršavanje zaposlenika</t>
  </si>
  <si>
    <t xml:space="preserve">Prihodi po posebnim propisima </t>
  </si>
  <si>
    <t>Vlastiti i ostali prihodi</t>
  </si>
  <si>
    <t>Zdravstvene i veterinarske usluge</t>
  </si>
  <si>
    <t>3236</t>
  </si>
  <si>
    <t>Reprezentacija</t>
  </si>
  <si>
    <t>3293</t>
  </si>
  <si>
    <t>ZAGREBAČKO KAZALIŠTE LUTAKA REBALANS FINANCIJSKOG PLANA 2020. GODINE</t>
  </si>
  <si>
    <t>Prihodi od osiguranja</t>
  </si>
  <si>
    <t>Prihodi od prodaje ulaznica</t>
  </si>
  <si>
    <t>Prihodi od najma i radionica</t>
  </si>
  <si>
    <t>Prihodi po sudskim presudama</t>
  </si>
  <si>
    <t>Prihodi od nadležnog proračuna</t>
  </si>
  <si>
    <t>Ukupni Prihodi</t>
  </si>
  <si>
    <t>Ukupni Rashodi</t>
  </si>
  <si>
    <t>Višak prihoda</t>
  </si>
  <si>
    <t>Rebalans plana prihoda 2020. godine</t>
  </si>
  <si>
    <t>Obrazloženje: Višak prihoda će biti utrošen na sanaciju zgrade od potresa
 u 2021. godini i za redovne i programske troškove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</si>
</sst>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General_)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.5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5">
    <xf numFmtId="0" fontId="0" fillId="0" borderId="0"/>
    <xf numFmtId="0" fontId="3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8" applyNumberFormat="0" applyAlignment="0" applyProtection="0"/>
    <xf numFmtId="0" fontId="15" fillId="21" borderId="8" applyNumberFormat="0" applyAlignment="0" applyProtection="0"/>
    <xf numFmtId="0" fontId="16" fillId="22" borderId="9" applyNumberFormat="0" applyAlignment="0" applyProtection="0"/>
    <xf numFmtId="0" fontId="16" fillId="22" borderId="9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8" applyNumberFormat="0" applyAlignment="0" applyProtection="0"/>
    <xf numFmtId="0" fontId="22" fillId="8" borderId="8" applyNumberFormat="0" applyAlignment="0" applyProtection="0"/>
    <xf numFmtId="0" fontId="23" fillId="0" borderId="13" applyNumberFormat="0" applyFill="0" applyAlignment="0" applyProtection="0"/>
    <xf numFmtId="0" fontId="23" fillId="0" borderId="13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2" fillId="24" borderId="14" applyNumberFormat="0" applyFont="0" applyAlignment="0" applyProtection="0"/>
    <xf numFmtId="0" fontId="12" fillId="24" borderId="14" applyNumberFormat="0" applyFont="0" applyAlignment="0" applyProtection="0"/>
    <xf numFmtId="0" fontId="25" fillId="21" borderId="15" applyNumberFormat="0" applyAlignment="0" applyProtection="0"/>
    <xf numFmtId="0" fontId="25" fillId="21" borderId="1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5" fillId="21" borderId="15" applyNumberFormat="0" applyAlignment="0" applyProtection="0"/>
    <xf numFmtId="0" fontId="12" fillId="24" borderId="14" applyNumberFormat="0" applyFont="0" applyAlignment="0" applyProtection="0"/>
    <xf numFmtId="0" fontId="24" fillId="23" borderId="0" applyNumberFormat="0" applyBorder="0" applyAlignment="0" applyProtection="0"/>
    <xf numFmtId="0" fontId="23" fillId="0" borderId="13" applyNumberFormat="0" applyFill="0" applyAlignment="0" applyProtection="0"/>
    <xf numFmtId="0" fontId="22" fillId="8" borderId="8" applyNumberFormat="0" applyAlignment="0" applyProtection="0"/>
    <xf numFmtId="0" fontId="21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0" fillId="0" borderId="11" applyNumberFormat="0" applyFill="0" applyAlignment="0" applyProtection="0"/>
    <xf numFmtId="0" fontId="19" fillId="0" borderId="10" applyNumberFormat="0" applyFill="0" applyAlignment="0" applyProtection="0"/>
    <xf numFmtId="0" fontId="18" fillId="5" borderId="0" applyNumberFormat="0" applyBorder="0" applyAlignment="0" applyProtection="0"/>
    <xf numFmtId="0" fontId="1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6" fillId="22" borderId="9" applyNumberFormat="0" applyAlignment="0" applyProtection="0"/>
    <xf numFmtId="0" fontId="15" fillId="21" borderId="8" applyNumberFormat="0" applyAlignment="0" applyProtection="0"/>
    <xf numFmtId="0" fontId="14" fillId="4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30" fillId="0" borderId="0"/>
    <xf numFmtId="0" fontId="8" fillId="0" borderId="0"/>
    <xf numFmtId="0" fontId="1" fillId="0" borderId="0"/>
    <xf numFmtId="0" fontId="12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8">
    <xf numFmtId="0" fontId="0" fillId="0" borderId="0" xfId="0"/>
    <xf numFmtId="49" fontId="5" fillId="0" borderId="1" xfId="1" applyNumberFormat="1" applyFont="1" applyFill="1" applyBorder="1" applyAlignment="1">
      <alignment horizontal="right"/>
    </xf>
    <xf numFmtId="49" fontId="5" fillId="0" borderId="1" xfId="1" applyNumberFormat="1" applyFont="1" applyFill="1" applyBorder="1" applyAlignment="1" applyProtection="1">
      <alignment horizontal="right"/>
    </xf>
    <xf numFmtId="164" fontId="5" fillId="0" borderId="1" xfId="1" applyNumberFormat="1" applyFont="1" applyFill="1" applyBorder="1" applyAlignment="1" applyProtection="1">
      <alignment horizontal="left" wrapText="1"/>
    </xf>
    <xf numFmtId="164" fontId="4" fillId="0" borderId="1" xfId="1" applyNumberFormat="1" applyFont="1" applyFill="1" applyBorder="1" applyAlignment="1" applyProtection="1">
      <alignment horizontal="left" wrapText="1"/>
    </xf>
    <xf numFmtId="49" fontId="4" fillId="0" borderId="1" xfId="1" applyNumberFormat="1" applyFont="1" applyFill="1" applyBorder="1" applyAlignment="1">
      <alignment horizontal="right"/>
    </xf>
    <xf numFmtId="49" fontId="4" fillId="0" borderId="1" xfId="1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right"/>
    </xf>
    <xf numFmtId="0" fontId="9" fillId="0" borderId="2" xfId="0" applyFont="1" applyBorder="1" applyAlignment="1"/>
    <xf numFmtId="0" fontId="9" fillId="0" borderId="4" xfId="0" applyFont="1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4" xfId="0" applyBorder="1" applyAlignment="1"/>
    <xf numFmtId="49" fontId="10" fillId="0" borderId="1" xfId="1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" fontId="6" fillId="0" borderId="2" xfId="1" applyNumberFormat="1" applyFont="1" applyFill="1" applyBorder="1" applyAlignment="1" applyProtection="1">
      <alignment horizontal="right"/>
    </xf>
    <xf numFmtId="4" fontId="7" fillId="2" borderId="3" xfId="1" applyNumberFormat="1" applyFont="1" applyFill="1" applyBorder="1"/>
    <xf numFmtId="4" fontId="6" fillId="2" borderId="3" xfId="1" applyNumberFormat="1" applyFont="1" applyFill="1" applyBorder="1" applyAlignment="1" applyProtection="1">
      <alignment horizontal="right"/>
    </xf>
    <xf numFmtId="0" fontId="9" fillId="0" borderId="1" xfId="0" applyFont="1" applyBorder="1" applyAlignment="1">
      <alignment wrapText="1"/>
    </xf>
    <xf numFmtId="4" fontId="6" fillId="2" borderId="3" xfId="1" applyNumberFormat="1" applyFont="1" applyFill="1" applyBorder="1"/>
    <xf numFmtId="0" fontId="0" fillId="0" borderId="0" xfId="0"/>
    <xf numFmtId="0" fontId="0" fillId="0" borderId="1" xfId="0" applyBorder="1"/>
    <xf numFmtId="49" fontId="4" fillId="0" borderId="5" xfId="1" applyNumberFormat="1" applyFont="1" applyFill="1" applyBorder="1" applyAlignment="1" applyProtection="1">
      <alignment horizontal="right"/>
    </xf>
    <xf numFmtId="164" fontId="4" fillId="0" borderId="5" xfId="1" applyNumberFormat="1" applyFont="1" applyFill="1" applyBorder="1" applyAlignment="1" applyProtection="1">
      <alignment horizontal="left" wrapText="1"/>
    </xf>
    <xf numFmtId="4" fontId="7" fillId="2" borderId="7" xfId="1" applyNumberFormat="1" applyFont="1" applyFill="1" applyBorder="1"/>
    <xf numFmtId="0" fontId="29" fillId="0" borderId="1" xfId="0" applyFont="1" applyBorder="1" applyAlignment="1"/>
    <xf numFmtId="0" fontId="2" fillId="0" borderId="0" xfId="0" applyFont="1" applyAlignment="1"/>
    <xf numFmtId="0" fontId="29" fillId="0" borderId="1" xfId="0" applyFont="1" applyBorder="1"/>
    <xf numFmtId="0" fontId="29" fillId="0" borderId="6" xfId="0" applyFont="1" applyFill="1" applyBorder="1" applyAlignment="1"/>
    <xf numFmtId="0" fontId="5" fillId="0" borderId="1" xfId="3" applyFont="1" applyFill="1" applyBorder="1"/>
    <xf numFmtId="164" fontId="4" fillId="0" borderId="1" xfId="3" applyNumberFormat="1" applyFont="1" applyFill="1" applyBorder="1" applyAlignment="1" applyProtection="1">
      <alignment horizontal="left" wrapText="1"/>
    </xf>
    <xf numFmtId="0" fontId="4" fillId="0" borderId="1" xfId="3" applyFont="1" applyFill="1" applyBorder="1"/>
    <xf numFmtId="164" fontId="4" fillId="0" borderId="1" xfId="3" quotePrefix="1" applyNumberFormat="1" applyFont="1" applyFill="1" applyBorder="1" applyAlignment="1" applyProtection="1">
      <alignment horizontal="left" wrapText="1"/>
    </xf>
    <xf numFmtId="0" fontId="4" fillId="0" borderId="1" xfId="3" applyFont="1" applyFill="1" applyBorder="1" applyAlignment="1"/>
    <xf numFmtId="164" fontId="7" fillId="0" borderId="1" xfId="3" applyNumberFormat="1" applyFont="1" applyFill="1" applyBorder="1" applyAlignment="1" applyProtection="1">
      <alignment horizontal="left" wrapText="1"/>
    </xf>
    <xf numFmtId="0" fontId="6" fillId="0" borderId="1" xfId="3" applyFont="1" applyFill="1" applyBorder="1"/>
    <xf numFmtId="0" fontId="7" fillId="0" borderId="1" xfId="3" applyFont="1" applyFill="1" applyBorder="1"/>
    <xf numFmtId="49" fontId="7" fillId="0" borderId="1" xfId="3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right"/>
    </xf>
    <xf numFmtId="4" fontId="27" fillId="0" borderId="1" xfId="0" applyNumberFormat="1" applyFont="1" applyBorder="1" applyAlignment="1"/>
    <xf numFmtId="4" fontId="27" fillId="0" borderId="1" xfId="0" applyNumberFormat="1" applyFont="1" applyBorder="1"/>
    <xf numFmtId="4" fontId="0" fillId="0" borderId="1" xfId="0" applyNumberFormat="1" applyFont="1" applyBorder="1"/>
    <xf numFmtId="4" fontId="0" fillId="0" borderId="1" xfId="0" applyNumberFormat="1" applyFont="1" applyFill="1" applyBorder="1"/>
    <xf numFmtId="4" fontId="27" fillId="0" borderId="1" xfId="0" applyNumberFormat="1" applyFont="1" applyFill="1" applyBorder="1"/>
    <xf numFmtId="4" fontId="27" fillId="0" borderId="0" xfId="0" applyNumberFormat="1" applyFont="1"/>
    <xf numFmtId="4" fontId="0" fillId="0" borderId="1" xfId="0" applyNumberFormat="1" applyBorder="1"/>
    <xf numFmtId="4" fontId="0" fillId="0" borderId="5" xfId="0" applyNumberFormat="1" applyBorder="1"/>
    <xf numFmtId="0" fontId="0" fillId="0" borderId="17" xfId="0" applyBorder="1"/>
    <xf numFmtId="0" fontId="0" fillId="0" borderId="0" xfId="0" applyAlignment="1"/>
    <xf numFmtId="0" fontId="0" fillId="0" borderId="0" xfId="0" applyBorder="1"/>
    <xf numFmtId="49" fontId="7" fillId="0" borderId="0" xfId="3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 applyProtection="1">
      <alignment horizontal="left" wrapText="1"/>
    </xf>
    <xf numFmtId="164" fontId="4" fillId="0" borderId="0" xfId="3" quotePrefix="1" applyNumberFormat="1" applyFont="1" applyFill="1" applyBorder="1" applyAlignment="1" applyProtection="1">
      <alignment horizontal="left" wrapText="1"/>
    </xf>
    <xf numFmtId="0" fontId="0" fillId="0" borderId="18" xfId="0" applyBorder="1"/>
    <xf numFmtId="4" fontId="0" fillId="0" borderId="18" xfId="0" applyNumberFormat="1" applyBorder="1"/>
    <xf numFmtId="0" fontId="4" fillId="0" borderId="1" xfId="3" applyFont="1" applyFill="1" applyBorder="1" applyAlignment="1"/>
    <xf numFmtId="0" fontId="0" fillId="0" borderId="18" xfId="0" applyBorder="1" applyAlignment="1">
      <alignment horizontal="center" wrapText="1"/>
    </xf>
  </cellXfs>
  <cellStyles count="275">
    <cellStyle name="20% - Accent1 2" xfId="6"/>
    <cellStyle name="20% - Accent1 3" xfId="5"/>
    <cellStyle name="20% - Accent1 4" xfId="155"/>
    <cellStyle name="20% - Accent2 2" xfId="8"/>
    <cellStyle name="20% - Accent2 3" xfId="7"/>
    <cellStyle name="20% - Accent2 4" xfId="154"/>
    <cellStyle name="20% - Accent3 2" xfId="10"/>
    <cellStyle name="20% - Accent3 3" xfId="9"/>
    <cellStyle name="20% - Accent3 4" xfId="153"/>
    <cellStyle name="20% - Accent4 2" xfId="12"/>
    <cellStyle name="20% - Accent4 3" xfId="11"/>
    <cellStyle name="20% - Accent4 4" xfId="152"/>
    <cellStyle name="20% - Accent5 2" xfId="14"/>
    <cellStyle name="20% - Accent5 3" xfId="13"/>
    <cellStyle name="20% - Accent5 4" xfId="151"/>
    <cellStyle name="20% - Accent6 2" xfId="16"/>
    <cellStyle name="20% - Accent6 3" xfId="15"/>
    <cellStyle name="20% - Accent6 4" xfId="150"/>
    <cellStyle name="40% - Accent1 2" xfId="18"/>
    <cellStyle name="40% - Accent1 3" xfId="17"/>
    <cellStyle name="40% - Accent1 4" xfId="149"/>
    <cellStyle name="40% - Accent2 2" xfId="20"/>
    <cellStyle name="40% - Accent2 3" xfId="19"/>
    <cellStyle name="40% - Accent2 4" xfId="148"/>
    <cellStyle name="40% - Accent3 2" xfId="22"/>
    <cellStyle name="40% - Accent3 3" xfId="21"/>
    <cellStyle name="40% - Accent3 4" xfId="147"/>
    <cellStyle name="40% - Accent4 2" xfId="24"/>
    <cellStyle name="40% - Accent4 3" xfId="23"/>
    <cellStyle name="40% - Accent4 4" xfId="146"/>
    <cellStyle name="40% - Accent5 2" xfId="26"/>
    <cellStyle name="40% - Accent5 3" xfId="25"/>
    <cellStyle name="40% - Accent5 4" xfId="145"/>
    <cellStyle name="40% - Accent6 2" xfId="28"/>
    <cellStyle name="40% - Accent6 3" xfId="27"/>
    <cellStyle name="40% - Accent6 4" xfId="144"/>
    <cellStyle name="60% - Accent1 2" xfId="30"/>
    <cellStyle name="60% - Accent1 3" xfId="29"/>
    <cellStyle name="60% - Accent1 4" xfId="143"/>
    <cellStyle name="60% - Accent2 2" xfId="32"/>
    <cellStyle name="60% - Accent2 3" xfId="31"/>
    <cellStyle name="60% - Accent2 4" xfId="142"/>
    <cellStyle name="60% - Accent3 2" xfId="34"/>
    <cellStyle name="60% - Accent3 3" xfId="33"/>
    <cellStyle name="60% - Accent3 4" xfId="141"/>
    <cellStyle name="60% - Accent4 2" xfId="36"/>
    <cellStyle name="60% - Accent4 3" xfId="35"/>
    <cellStyle name="60% - Accent4 4" xfId="140"/>
    <cellStyle name="60% - Accent5 2" xfId="38"/>
    <cellStyle name="60% - Accent5 3" xfId="37"/>
    <cellStyle name="60% - Accent5 4" xfId="139"/>
    <cellStyle name="60% - Accent6 2" xfId="40"/>
    <cellStyle name="60% - Accent6 3" xfId="39"/>
    <cellStyle name="60% - Accent6 4" xfId="138"/>
    <cellStyle name="Accent1 2" xfId="42"/>
    <cellStyle name="Accent1 3" xfId="41"/>
    <cellStyle name="Accent1 4" xfId="137"/>
    <cellStyle name="Accent2 2" xfId="44"/>
    <cellStyle name="Accent2 3" xfId="43"/>
    <cellStyle name="Accent2 4" xfId="136"/>
    <cellStyle name="Accent3 2" xfId="46"/>
    <cellStyle name="Accent3 3" xfId="45"/>
    <cellStyle name="Accent3 4" xfId="135"/>
    <cellStyle name="Accent4 2" xfId="48"/>
    <cellStyle name="Accent4 3" xfId="47"/>
    <cellStyle name="Accent4 4" xfId="134"/>
    <cellStyle name="Accent5 2" xfId="50"/>
    <cellStyle name="Accent5 3" xfId="49"/>
    <cellStyle name="Accent5 4" xfId="133"/>
    <cellStyle name="Accent6 2" xfId="52"/>
    <cellStyle name="Accent6 3" xfId="51"/>
    <cellStyle name="Accent6 4" xfId="132"/>
    <cellStyle name="Bad 2" xfId="54"/>
    <cellStyle name="Bad 3" xfId="53"/>
    <cellStyle name="Bad 4" xfId="131"/>
    <cellStyle name="Calculation 2" xfId="56"/>
    <cellStyle name="Calculation 3" xfId="55"/>
    <cellStyle name="Calculation 4" xfId="130"/>
    <cellStyle name="Check Cell 2" xfId="58"/>
    <cellStyle name="Check Cell 3" xfId="57"/>
    <cellStyle name="Check Cell 4" xfId="129"/>
    <cellStyle name="Comma 2" xfId="2"/>
    <cellStyle name="Comma 2 2" xfId="60"/>
    <cellStyle name="Comma 2 2 2" xfId="166"/>
    <cellStyle name="Comma 2 2 3" xfId="233"/>
    <cellStyle name="Comma 2 3" xfId="172"/>
    <cellStyle name="Comma 2 3 2" xfId="205"/>
    <cellStyle name="Comma 2 3 3" xfId="216"/>
    <cellStyle name="Comma 2 3 4" xfId="263"/>
    <cellStyle name="Comma 2 4" xfId="232"/>
    <cellStyle name="Comma 3" xfId="61"/>
    <cellStyle name="Comma 3 2" xfId="169"/>
    <cellStyle name="Comma 3 3" xfId="234"/>
    <cellStyle name="Comma 4" xfId="59"/>
    <cellStyle name="Comma 4 2" xfId="107"/>
    <cellStyle name="Comma 4 2 2" xfId="167"/>
    <cellStyle name="Comma 4 2 3" xfId="236"/>
    <cellStyle name="Comma 4 3" xfId="105"/>
    <cellStyle name="Comma 4 3 2" xfId="168"/>
    <cellStyle name="Comma 4 3 3" xfId="237"/>
    <cellStyle name="Comma 4 4" xfId="173"/>
    <cellStyle name="Comma 4 4 2" xfId="204"/>
    <cellStyle name="Comma 4 4 3" xfId="217"/>
    <cellStyle name="Comma 4 4 4" xfId="264"/>
    <cellStyle name="Comma 4 5" xfId="235"/>
    <cellStyle name="Comma 5" xfId="128"/>
    <cellStyle name="Comma 5 2" xfId="158"/>
    <cellStyle name="Comma 5 2 2" xfId="193"/>
    <cellStyle name="Comma 5 2 3" xfId="256"/>
    <cellStyle name="Comma 5 3" xfId="171"/>
    <cellStyle name="Comma 5 3 2" xfId="203"/>
    <cellStyle name="Comma 5 3 3" xfId="215"/>
    <cellStyle name="Comma 5 3 4" xfId="262"/>
    <cellStyle name="Comma 5 4" xfId="231"/>
    <cellStyle name="Currency 2" xfId="63"/>
    <cellStyle name="Currency 2 2" xfId="64"/>
    <cellStyle name="Currency 2 2 2" xfId="181"/>
    <cellStyle name="Currency 2 2 3" xfId="240"/>
    <cellStyle name="Currency 2 3" xfId="102"/>
    <cellStyle name="Currency 2 3 2" xfId="182"/>
    <cellStyle name="Currency 2 3 3" xfId="241"/>
    <cellStyle name="Currency 2 4" xfId="175"/>
    <cellStyle name="Currency 2 4 2" xfId="202"/>
    <cellStyle name="Currency 2 4 3" xfId="219"/>
    <cellStyle name="Currency 2 4 4" xfId="266"/>
    <cellStyle name="Currency 2 5" xfId="239"/>
    <cellStyle name="Currency 3" xfId="65"/>
    <cellStyle name="Currency 3 2" xfId="183"/>
    <cellStyle name="Currency 3 3" xfId="242"/>
    <cellStyle name="Currency 4" xfId="66"/>
    <cellStyle name="Currency 4 2" xfId="100"/>
    <cellStyle name="Currency 4 2 2" xfId="184"/>
    <cellStyle name="Currency 4 2 3" xfId="244"/>
    <cellStyle name="Currency 4 3" xfId="176"/>
    <cellStyle name="Currency 4 3 2" xfId="201"/>
    <cellStyle name="Currency 4 3 3" xfId="220"/>
    <cellStyle name="Currency 4 3 4" xfId="267"/>
    <cellStyle name="Currency 4 4" xfId="243"/>
    <cellStyle name="Currency 5" xfId="62"/>
    <cellStyle name="Currency 5 2" xfId="108"/>
    <cellStyle name="Currency 5 2 2" xfId="185"/>
    <cellStyle name="Currency 5 2 3" xfId="246"/>
    <cellStyle name="Currency 5 3" xfId="104"/>
    <cellStyle name="Currency 5 3 2" xfId="186"/>
    <cellStyle name="Currency 5 3 3" xfId="247"/>
    <cellStyle name="Currency 5 4" xfId="177"/>
    <cellStyle name="Currency 5 4 2" xfId="197"/>
    <cellStyle name="Currency 5 4 3" xfId="221"/>
    <cellStyle name="Currency 5 4 4" xfId="268"/>
    <cellStyle name="Currency 5 5" xfId="245"/>
    <cellStyle name="Currency 6" xfId="127"/>
    <cellStyle name="Currency 6 2" xfId="157"/>
    <cellStyle name="Currency 6 2 2" xfId="194"/>
    <cellStyle name="Currency 6 2 3" xfId="257"/>
    <cellStyle name="Currency 6 3" xfId="174"/>
    <cellStyle name="Currency 6 3 2" xfId="200"/>
    <cellStyle name="Currency 6 3 3" xfId="218"/>
    <cellStyle name="Currency 6 3 4" xfId="265"/>
    <cellStyle name="Currency 6 4" xfId="238"/>
    <cellStyle name="Explanatory Text 2" xfId="68"/>
    <cellStyle name="Explanatory Text 3" xfId="67"/>
    <cellStyle name="Explanatory Text 4" xfId="126"/>
    <cellStyle name="Good 2" xfId="70"/>
    <cellStyle name="Good 3" xfId="69"/>
    <cellStyle name="Good 4" xfId="125"/>
    <cellStyle name="Heading 1 2" xfId="72"/>
    <cellStyle name="Heading 1 3" xfId="71"/>
    <cellStyle name="Heading 1 4" xfId="124"/>
    <cellStyle name="Heading 2 2" xfId="74"/>
    <cellStyle name="Heading 2 3" xfId="73"/>
    <cellStyle name="Heading 2 4" xfId="123"/>
    <cellStyle name="Heading 3 2" xfId="76"/>
    <cellStyle name="Heading 3 3" xfId="75"/>
    <cellStyle name="Heading 3 4" xfId="122"/>
    <cellStyle name="Heading 4 2" xfId="78"/>
    <cellStyle name="Heading 4 3" xfId="77"/>
    <cellStyle name="Heading 4 4" xfId="121"/>
    <cellStyle name="Input 2" xfId="80"/>
    <cellStyle name="Input 3" xfId="79"/>
    <cellStyle name="Input 4" xfId="120"/>
    <cellStyle name="Linked Cell 2" xfId="82"/>
    <cellStyle name="Linked Cell 3" xfId="81"/>
    <cellStyle name="Linked Cell 4" xfId="119"/>
    <cellStyle name="Neutral 2" xfId="84"/>
    <cellStyle name="Neutral 3" xfId="83"/>
    <cellStyle name="Neutral 4" xfId="118"/>
    <cellStyle name="Normal" xfId="0" builtinId="0"/>
    <cellStyle name="Normal 2" xfId="3"/>
    <cellStyle name="Normal 2 2" xfId="187"/>
    <cellStyle name="Normal 2 2 2" xfId="211"/>
    <cellStyle name="Normal 2 2 3" xfId="228"/>
    <cellStyle name="Normal 2 3" xfId="208"/>
    <cellStyle name="Normal 2 3 2" xfId="213"/>
    <cellStyle name="Normal 2 3 2 2" xfId="226"/>
    <cellStyle name="Normal 2 3 2 3" xfId="273"/>
    <cellStyle name="Normal 2 3 3" xfId="229"/>
    <cellStyle name="Normal 2 3 4" xfId="260"/>
    <cellStyle name="Normal 2 4" xfId="161"/>
    <cellStyle name="Normal 2 4 2" xfId="225"/>
    <cellStyle name="Normal 2 4 3" xfId="272"/>
    <cellStyle name="Normal 2 5" xfId="160"/>
    <cellStyle name="Normal 3" xfId="1"/>
    <cellStyle name="Normal 3 2" xfId="86"/>
    <cellStyle name="Normal 3 2 2" xfId="188"/>
    <cellStyle name="Normal 3 2 3" xfId="248"/>
    <cellStyle name="Normal 3 3" xfId="87"/>
    <cellStyle name="Normal 3 3 2" xfId="99"/>
    <cellStyle name="Normal 3 3 2 2" xfId="189"/>
    <cellStyle name="Normal 3 3 2 3" xfId="250"/>
    <cellStyle name="Normal 3 3 3" xfId="178"/>
    <cellStyle name="Normal 3 3 3 2" xfId="199"/>
    <cellStyle name="Normal 3 3 3 3" xfId="222"/>
    <cellStyle name="Normal 3 3 3 4" xfId="269"/>
    <cellStyle name="Normal 3 3 4" xfId="249"/>
    <cellStyle name="Normal 3 4" xfId="209"/>
    <cellStyle name="Normal 3 5" xfId="85"/>
    <cellStyle name="Normal 4" xfId="88"/>
    <cellStyle name="Normal 4 2" xfId="212"/>
    <cellStyle name="Normal 4 3" xfId="210"/>
    <cellStyle name="Normal 4 3 2" xfId="227"/>
    <cellStyle name="Normal 4 3 3" xfId="274"/>
    <cellStyle name="Normal 5" xfId="4"/>
    <cellStyle name="Normal 5 2" xfId="101"/>
    <cellStyle name="Normal 5 2 2" xfId="163"/>
    <cellStyle name="Normal 5 3" xfId="106"/>
    <cellStyle name="Normal 5 3 2" xfId="110"/>
    <cellStyle name="Normal 5 3 2 2" xfId="190"/>
    <cellStyle name="Normal 5 3 2 3" xfId="252"/>
    <cellStyle name="Normal 5 3 3" xfId="111"/>
    <cellStyle name="Normal 5 3 3 2" xfId="112"/>
    <cellStyle name="Normal 5 3 3 2 2" xfId="192"/>
    <cellStyle name="Normal 5 3 3 2 3" xfId="255"/>
    <cellStyle name="Normal 5 3 3 3" xfId="180"/>
    <cellStyle name="Normal 5 3 3 3 2" xfId="207"/>
    <cellStyle name="Normal 5 3 3 3 3" xfId="224"/>
    <cellStyle name="Normal 5 3 3 3 4" xfId="271"/>
    <cellStyle name="Normal 5 3 3 4" xfId="253"/>
    <cellStyle name="Normal 5 3 4" xfId="179"/>
    <cellStyle name="Normal 5 3 4 2" xfId="198"/>
    <cellStyle name="Normal 5 3 4 3" xfId="223"/>
    <cellStyle name="Normal 5 3 4 4" xfId="270"/>
    <cellStyle name="Normal 5 3 5" xfId="251"/>
    <cellStyle name="Normal 5 4" xfId="109"/>
    <cellStyle name="Normal 5 4 2" xfId="191"/>
    <cellStyle name="Normal 5 4 3" xfId="254"/>
    <cellStyle name="Normal 6" xfId="103"/>
    <cellStyle name="Normal 7" xfId="156"/>
    <cellStyle name="Normal 7 2" xfId="159"/>
    <cellStyle name="Normal 7 2 2" xfId="164"/>
    <cellStyle name="Normal 7 2 2 2" xfId="195"/>
    <cellStyle name="Normal 7 2 2 3" xfId="258"/>
    <cellStyle name="Normal 7 2 3" xfId="162"/>
    <cellStyle name="Normal 7 3" xfId="165"/>
    <cellStyle name="Normal 7 3 2" xfId="196"/>
    <cellStyle name="Normal 7 3 3" xfId="259"/>
    <cellStyle name="Normal 7 4" xfId="170"/>
    <cellStyle name="Normal 7 4 2" xfId="206"/>
    <cellStyle name="Normal 7 4 3" xfId="214"/>
    <cellStyle name="Normal 7 4 4" xfId="261"/>
    <cellStyle name="Normal 7 5" xfId="230"/>
    <cellStyle name="Note 2" xfId="90"/>
    <cellStyle name="Note 3" xfId="89"/>
    <cellStyle name="Note 4" xfId="117"/>
    <cellStyle name="Output 2" xfId="92"/>
    <cellStyle name="Output 3" xfId="91"/>
    <cellStyle name="Output 4" xfId="116"/>
    <cellStyle name="Title 2" xfId="94"/>
    <cellStyle name="Title 3" xfId="93"/>
    <cellStyle name="Title 4" xfId="115"/>
    <cellStyle name="Total 2" xfId="96"/>
    <cellStyle name="Total 3" xfId="95"/>
    <cellStyle name="Total 4" xfId="114"/>
    <cellStyle name="Warning Text 2" xfId="98"/>
    <cellStyle name="Warning Text 3" xfId="97"/>
    <cellStyle name="Warning Text 4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G3" sqref="G3"/>
    </sheetView>
  </sheetViews>
  <sheetFormatPr defaultRowHeight="14.4" x14ac:dyDescent="0.3"/>
  <cols>
    <col min="1" max="1" width="7.6640625" customWidth="1"/>
    <col min="2" max="2" width="40.6640625" customWidth="1"/>
    <col min="3" max="3" width="13.44140625" hidden="1" customWidth="1"/>
    <col min="4" max="4" width="12.6640625" bestFit="1" customWidth="1"/>
    <col min="5" max="5" width="10.109375" customWidth="1"/>
    <col min="6" max="6" width="10" customWidth="1"/>
    <col min="7" max="7" width="12.6640625" bestFit="1" customWidth="1"/>
  </cols>
  <sheetData>
    <row r="1" spans="1:7" x14ac:dyDescent="0.3">
      <c r="A1" s="49"/>
      <c r="B1" s="49" t="s">
        <v>107</v>
      </c>
      <c r="C1" s="49"/>
      <c r="D1" s="49"/>
      <c r="E1" s="49"/>
      <c r="F1" s="49"/>
      <c r="G1" s="49"/>
    </row>
    <row r="2" spans="1:7" ht="31.8" x14ac:dyDescent="0.3">
      <c r="A2" s="14" t="s">
        <v>47</v>
      </c>
      <c r="B2" s="15" t="s">
        <v>48</v>
      </c>
      <c r="D2" s="19" t="s">
        <v>49</v>
      </c>
      <c r="E2" s="19" t="s">
        <v>102</v>
      </c>
      <c r="F2" s="19" t="s">
        <v>101</v>
      </c>
      <c r="G2" s="19" t="s">
        <v>50</v>
      </c>
    </row>
    <row r="3" spans="1:7" x14ac:dyDescent="0.3">
      <c r="A3" s="12"/>
      <c r="B3" s="13"/>
      <c r="C3" s="11"/>
      <c r="D3" s="40">
        <f>D4+D42+D57</f>
        <v>13912000</v>
      </c>
      <c r="E3" s="40">
        <f>E4+E42+E57</f>
        <v>30000</v>
      </c>
      <c r="F3" s="40">
        <f>F4+F42+F57</f>
        <v>336120</v>
      </c>
      <c r="G3" s="40">
        <f t="shared" ref="G3:G41" si="0">D3+E3+F3</f>
        <v>14278120</v>
      </c>
    </row>
    <row r="4" spans="1:7" x14ac:dyDescent="0.3">
      <c r="A4" s="9"/>
      <c r="B4" s="10"/>
      <c r="C4" s="11"/>
      <c r="D4" s="40">
        <f>D5</f>
        <v>13194000</v>
      </c>
      <c r="E4" s="40">
        <f t="shared" ref="E4:F4" si="1">E5</f>
        <v>0</v>
      </c>
      <c r="F4" s="40">
        <f t="shared" si="1"/>
        <v>240120</v>
      </c>
      <c r="G4" s="40">
        <f t="shared" si="0"/>
        <v>13434120</v>
      </c>
    </row>
    <row r="5" spans="1:7" s="21" customFormat="1" x14ac:dyDescent="0.3">
      <c r="A5" s="26">
        <v>3</v>
      </c>
      <c r="B5" s="26" t="s">
        <v>51</v>
      </c>
      <c r="C5" s="27"/>
      <c r="D5" s="40">
        <f>D6+D13+D39</f>
        <v>13194000</v>
      </c>
      <c r="E5" s="40">
        <f>E6+E13+E39</f>
        <v>0</v>
      </c>
      <c r="F5" s="40">
        <f>F6+F13+F39</f>
        <v>240120</v>
      </c>
      <c r="G5" s="40">
        <f t="shared" si="0"/>
        <v>13434120</v>
      </c>
    </row>
    <row r="6" spans="1:7" s="21" customFormat="1" x14ac:dyDescent="0.3">
      <c r="A6" s="26">
        <v>31</v>
      </c>
      <c r="B6" s="26" t="s">
        <v>52</v>
      </c>
      <c r="C6" s="27"/>
      <c r="D6" s="40">
        <f>D7+D9+D11</f>
        <v>12230000</v>
      </c>
      <c r="E6" s="40">
        <f t="shared" ref="E6:F6" si="2">E7+E9+E11</f>
        <v>0</v>
      </c>
      <c r="F6" s="40">
        <f t="shared" si="2"/>
        <v>190620</v>
      </c>
      <c r="G6" s="40">
        <f t="shared" si="0"/>
        <v>12420620</v>
      </c>
    </row>
    <row r="7" spans="1:7" x14ac:dyDescent="0.3">
      <c r="A7" s="28">
        <v>311</v>
      </c>
      <c r="B7" s="29" t="s">
        <v>71</v>
      </c>
      <c r="C7" s="16"/>
      <c r="D7" s="41">
        <f>D8</f>
        <v>10123000</v>
      </c>
      <c r="E7" s="41">
        <f t="shared" ref="E7:F7" si="3">E8</f>
        <v>0</v>
      </c>
      <c r="F7" s="41">
        <f t="shared" si="3"/>
        <v>163000</v>
      </c>
      <c r="G7" s="40">
        <f t="shared" si="0"/>
        <v>10286000</v>
      </c>
    </row>
    <row r="8" spans="1:7" ht="15" customHeight="1" x14ac:dyDescent="0.3">
      <c r="A8" s="5" t="s">
        <v>0</v>
      </c>
      <c r="B8" s="4" t="s">
        <v>1</v>
      </c>
      <c r="C8" s="17">
        <v>211870000</v>
      </c>
      <c r="D8" s="42">
        <v>10123000</v>
      </c>
      <c r="E8" s="46"/>
      <c r="F8" s="46">
        <v>163000</v>
      </c>
      <c r="G8" s="40">
        <f t="shared" si="0"/>
        <v>10286000</v>
      </c>
    </row>
    <row r="9" spans="1:7" s="21" customFormat="1" ht="15" customHeight="1" x14ac:dyDescent="0.3">
      <c r="A9" s="1" t="s">
        <v>53</v>
      </c>
      <c r="B9" s="3" t="s">
        <v>54</v>
      </c>
      <c r="C9" s="20"/>
      <c r="D9" s="41">
        <f>D10</f>
        <v>437000</v>
      </c>
      <c r="E9" s="41">
        <f t="shared" ref="E9:F9" si="4">E10</f>
        <v>0</v>
      </c>
      <c r="F9" s="41">
        <f t="shared" si="4"/>
        <v>620</v>
      </c>
      <c r="G9" s="40">
        <f t="shared" si="0"/>
        <v>437620</v>
      </c>
    </row>
    <row r="10" spans="1:7" x14ac:dyDescent="0.3">
      <c r="A10" s="6" t="s">
        <v>3</v>
      </c>
      <c r="B10" s="4" t="s">
        <v>4</v>
      </c>
      <c r="C10" s="17">
        <v>7938000</v>
      </c>
      <c r="D10" s="42">
        <f>398000+3000+3000+9000+14000+10000</f>
        <v>437000</v>
      </c>
      <c r="E10" s="46"/>
      <c r="F10" s="46">
        <v>620</v>
      </c>
      <c r="G10" s="40">
        <f t="shared" si="0"/>
        <v>437620</v>
      </c>
    </row>
    <row r="11" spans="1:7" s="21" customFormat="1" x14ac:dyDescent="0.3">
      <c r="A11" s="2" t="s">
        <v>55</v>
      </c>
      <c r="B11" s="3" t="s">
        <v>56</v>
      </c>
      <c r="C11" s="20"/>
      <c r="D11" s="41">
        <f>D12</f>
        <v>1670000</v>
      </c>
      <c r="E11" s="41">
        <f t="shared" ref="E11:F11" si="5">E12</f>
        <v>0</v>
      </c>
      <c r="F11" s="41">
        <f t="shared" si="5"/>
        <v>27000</v>
      </c>
      <c r="G11" s="40">
        <f t="shared" si="0"/>
        <v>1697000</v>
      </c>
    </row>
    <row r="12" spans="1:7" x14ac:dyDescent="0.3">
      <c r="A12" s="6" t="s">
        <v>5</v>
      </c>
      <c r="B12" s="4" t="s">
        <v>6</v>
      </c>
      <c r="C12" s="17">
        <v>32839000</v>
      </c>
      <c r="D12" s="42">
        <f>1530000+140000</f>
        <v>1670000</v>
      </c>
      <c r="E12" s="46"/>
      <c r="F12" s="46">
        <v>27000</v>
      </c>
      <c r="G12" s="40">
        <f t="shared" si="0"/>
        <v>1697000</v>
      </c>
    </row>
    <row r="13" spans="1:7" s="21" customFormat="1" x14ac:dyDescent="0.3">
      <c r="A13" s="2" t="s">
        <v>57</v>
      </c>
      <c r="B13" s="3" t="s">
        <v>58</v>
      </c>
      <c r="C13" s="20"/>
      <c r="D13" s="41">
        <f>D14+D17+D23+D32</f>
        <v>958000</v>
      </c>
      <c r="E13" s="41">
        <f>E14+E17+E23+E32</f>
        <v>0</v>
      </c>
      <c r="F13" s="41">
        <f>F14+F17+F23+F32</f>
        <v>49500</v>
      </c>
      <c r="G13" s="40">
        <f t="shared" si="0"/>
        <v>1007500</v>
      </c>
    </row>
    <row r="14" spans="1:7" s="21" customFormat="1" x14ac:dyDescent="0.3">
      <c r="A14" s="2" t="s">
        <v>59</v>
      </c>
      <c r="B14" s="3" t="s">
        <v>60</v>
      </c>
      <c r="C14" s="20"/>
      <c r="D14" s="41">
        <f>D15+D16</f>
        <v>275000</v>
      </c>
      <c r="E14" s="41">
        <f t="shared" ref="E14" si="6">E15+E16</f>
        <v>0</v>
      </c>
      <c r="F14" s="41">
        <f>F15+F16</f>
        <v>7500</v>
      </c>
      <c r="G14" s="40">
        <f t="shared" si="0"/>
        <v>282500</v>
      </c>
    </row>
    <row r="15" spans="1:7" ht="15" customHeight="1" x14ac:dyDescent="0.3">
      <c r="A15" s="5" t="s">
        <v>7</v>
      </c>
      <c r="B15" s="4" t="s">
        <v>8</v>
      </c>
      <c r="C15" s="17">
        <v>7400000</v>
      </c>
      <c r="D15" s="42">
        <v>273000</v>
      </c>
      <c r="E15" s="46"/>
      <c r="F15" s="46"/>
      <c r="G15" s="40">
        <f t="shared" si="0"/>
        <v>273000</v>
      </c>
    </row>
    <row r="16" spans="1:7" s="21" customFormat="1" ht="15" customHeight="1" x14ac:dyDescent="0.3">
      <c r="A16" s="5" t="s">
        <v>99</v>
      </c>
      <c r="B16" s="4" t="s">
        <v>100</v>
      </c>
      <c r="C16" s="17"/>
      <c r="D16" s="42">
        <v>2000</v>
      </c>
      <c r="E16" s="46"/>
      <c r="F16" s="46">
        <v>7500</v>
      </c>
      <c r="G16" s="40">
        <f t="shared" si="0"/>
        <v>9500</v>
      </c>
    </row>
    <row r="17" spans="1:7" s="21" customFormat="1" x14ac:dyDescent="0.3">
      <c r="A17" s="1" t="s">
        <v>61</v>
      </c>
      <c r="B17" s="3" t="s">
        <v>62</v>
      </c>
      <c r="C17" s="20"/>
      <c r="D17" s="41">
        <f>SUM(D18:D22)</f>
        <v>289000</v>
      </c>
      <c r="E17" s="41">
        <f t="shared" ref="E17:F17" si="7">SUM(E18:E22)</f>
        <v>0</v>
      </c>
      <c r="F17" s="41">
        <f t="shared" si="7"/>
        <v>4000</v>
      </c>
      <c r="G17" s="40">
        <f t="shared" si="0"/>
        <v>293000</v>
      </c>
    </row>
    <row r="18" spans="1:7" x14ac:dyDescent="0.3">
      <c r="A18" s="5" t="s">
        <v>9</v>
      </c>
      <c r="B18" s="4" t="s">
        <v>10</v>
      </c>
      <c r="C18" s="17">
        <v>1800000</v>
      </c>
      <c r="D18" s="42">
        <v>48000</v>
      </c>
      <c r="E18" s="46"/>
      <c r="F18" s="46"/>
      <c r="G18" s="40">
        <f t="shared" si="0"/>
        <v>48000</v>
      </c>
    </row>
    <row r="19" spans="1:7" x14ac:dyDescent="0.3">
      <c r="A19" s="6" t="s">
        <v>11</v>
      </c>
      <c r="B19" s="4" t="s">
        <v>12</v>
      </c>
      <c r="C19" s="17">
        <v>170000</v>
      </c>
      <c r="D19" s="42">
        <v>2000</v>
      </c>
      <c r="E19" s="46"/>
      <c r="F19" s="46"/>
      <c r="G19" s="40">
        <f t="shared" si="0"/>
        <v>2000</v>
      </c>
    </row>
    <row r="20" spans="1:7" x14ac:dyDescent="0.3">
      <c r="A20" s="6" t="s">
        <v>13</v>
      </c>
      <c r="B20" s="4" t="s">
        <v>14</v>
      </c>
      <c r="C20" s="17">
        <v>18800000</v>
      </c>
      <c r="D20" s="42">
        <v>217000</v>
      </c>
      <c r="E20" s="46"/>
      <c r="F20" s="46"/>
      <c r="G20" s="40">
        <f t="shared" si="0"/>
        <v>217000</v>
      </c>
    </row>
    <row r="21" spans="1:7" ht="15" customHeight="1" x14ac:dyDescent="0.3">
      <c r="A21" s="6" t="s">
        <v>15</v>
      </c>
      <c r="B21" s="4" t="s">
        <v>16</v>
      </c>
      <c r="C21" s="17">
        <v>182000</v>
      </c>
      <c r="D21" s="42">
        <v>13000</v>
      </c>
      <c r="E21" s="46"/>
      <c r="F21" s="46"/>
      <c r="G21" s="40">
        <f t="shared" si="0"/>
        <v>13000</v>
      </c>
    </row>
    <row r="22" spans="1:7" x14ac:dyDescent="0.3">
      <c r="A22" s="6" t="s">
        <v>17</v>
      </c>
      <c r="B22" s="4" t="s">
        <v>18</v>
      </c>
      <c r="C22" s="17">
        <v>175000</v>
      </c>
      <c r="D22" s="42">
        <v>9000</v>
      </c>
      <c r="E22" s="46"/>
      <c r="F22" s="46">
        <v>4000</v>
      </c>
      <c r="G22" s="40">
        <f t="shared" si="0"/>
        <v>13000</v>
      </c>
    </row>
    <row r="23" spans="1:7" s="21" customFormat="1" x14ac:dyDescent="0.3">
      <c r="A23" s="2" t="s">
        <v>63</v>
      </c>
      <c r="B23" s="3" t="s">
        <v>64</v>
      </c>
      <c r="C23" s="20"/>
      <c r="D23" s="41">
        <f>SUM(D24:D31)</f>
        <v>264000</v>
      </c>
      <c r="E23" s="41">
        <f>SUM(E24:E31)</f>
        <v>0</v>
      </c>
      <c r="F23" s="41">
        <f>SUM(F24:F31)</f>
        <v>38000</v>
      </c>
      <c r="G23" s="40">
        <f t="shared" si="0"/>
        <v>302000</v>
      </c>
    </row>
    <row r="24" spans="1:7" x14ac:dyDescent="0.3">
      <c r="A24" s="6" t="s">
        <v>19</v>
      </c>
      <c r="B24" s="4" t="s">
        <v>20</v>
      </c>
      <c r="C24" s="17">
        <v>800000</v>
      </c>
      <c r="D24" s="42">
        <v>32000</v>
      </c>
      <c r="E24" s="46"/>
      <c r="F24" s="46"/>
      <c r="G24" s="40">
        <f t="shared" si="0"/>
        <v>32000</v>
      </c>
    </row>
    <row r="25" spans="1:7" x14ac:dyDescent="0.3">
      <c r="A25" s="6" t="s">
        <v>21</v>
      </c>
      <c r="B25" s="4" t="s">
        <v>22</v>
      </c>
      <c r="C25" s="17">
        <v>2980000</v>
      </c>
      <c r="D25" s="43">
        <v>150000</v>
      </c>
      <c r="E25" s="46"/>
      <c r="F25" s="46"/>
      <c r="G25" s="40">
        <f t="shared" si="0"/>
        <v>150000</v>
      </c>
    </row>
    <row r="26" spans="1:7" x14ac:dyDescent="0.3">
      <c r="A26" s="6" t="s">
        <v>23</v>
      </c>
      <c r="B26" s="4" t="s">
        <v>24</v>
      </c>
      <c r="C26" s="17">
        <v>3241000</v>
      </c>
      <c r="D26" s="42">
        <v>29000</v>
      </c>
      <c r="E26" s="46"/>
      <c r="F26" s="46"/>
      <c r="G26" s="40">
        <f t="shared" si="0"/>
        <v>29000</v>
      </c>
    </row>
    <row r="27" spans="1:7" x14ac:dyDescent="0.3">
      <c r="A27" s="6" t="s">
        <v>25</v>
      </c>
      <c r="B27" s="4" t="s">
        <v>26</v>
      </c>
      <c r="C27" s="17">
        <v>1329000</v>
      </c>
      <c r="D27" s="42">
        <v>25000</v>
      </c>
      <c r="E27" s="46"/>
      <c r="F27" s="46"/>
      <c r="G27" s="40">
        <f t="shared" si="0"/>
        <v>25000</v>
      </c>
    </row>
    <row r="28" spans="1:7" s="21" customFormat="1" x14ac:dyDescent="0.3">
      <c r="A28" s="6" t="s">
        <v>104</v>
      </c>
      <c r="B28" s="4" t="s">
        <v>103</v>
      </c>
      <c r="C28" s="17"/>
      <c r="D28" s="42"/>
      <c r="E28" s="46"/>
      <c r="F28" s="46">
        <v>38000</v>
      </c>
      <c r="G28" s="40">
        <f t="shared" si="0"/>
        <v>38000</v>
      </c>
    </row>
    <row r="29" spans="1:7" x14ac:dyDescent="0.3">
      <c r="A29" s="6" t="s">
        <v>27</v>
      </c>
      <c r="B29" s="4" t="s">
        <v>28</v>
      </c>
      <c r="C29" s="17">
        <v>270000</v>
      </c>
      <c r="D29" s="42">
        <v>5000</v>
      </c>
      <c r="E29" s="46"/>
      <c r="F29" s="46"/>
      <c r="G29" s="40">
        <f t="shared" si="0"/>
        <v>5000</v>
      </c>
    </row>
    <row r="30" spans="1:7" x14ac:dyDescent="0.3">
      <c r="A30" s="6" t="s">
        <v>29</v>
      </c>
      <c r="B30" s="4" t="s">
        <v>30</v>
      </c>
      <c r="C30" s="17">
        <v>975000</v>
      </c>
      <c r="D30" s="42">
        <v>23000</v>
      </c>
      <c r="E30" s="46"/>
      <c r="F30" s="46"/>
      <c r="G30" s="40">
        <f t="shared" si="0"/>
        <v>23000</v>
      </c>
    </row>
    <row r="31" spans="1:7" x14ac:dyDescent="0.3">
      <c r="A31" s="23" t="s">
        <v>31</v>
      </c>
      <c r="B31" s="24" t="s">
        <v>32</v>
      </c>
      <c r="C31" s="25">
        <v>3900000</v>
      </c>
      <c r="D31" s="43">
        <v>0</v>
      </c>
      <c r="E31" s="47"/>
      <c r="F31" s="46"/>
      <c r="G31" s="40">
        <f t="shared" si="0"/>
        <v>0</v>
      </c>
    </row>
    <row r="32" spans="1:7" s="21" customFormat="1" x14ac:dyDescent="0.3">
      <c r="A32" s="2" t="s">
        <v>65</v>
      </c>
      <c r="B32" s="3" t="s">
        <v>66</v>
      </c>
      <c r="C32" s="20"/>
      <c r="D32" s="44">
        <f>SUM(D33:D38)</f>
        <v>130000</v>
      </c>
      <c r="E32" s="44">
        <f t="shared" ref="E32:F32" si="8">SUM(E33:E38)</f>
        <v>0</v>
      </c>
      <c r="F32" s="44">
        <f t="shared" si="8"/>
        <v>0</v>
      </c>
      <c r="G32" s="40">
        <f t="shared" si="0"/>
        <v>130000</v>
      </c>
    </row>
    <row r="33" spans="1:7" ht="15" customHeight="1" x14ac:dyDescent="0.3">
      <c r="A33" s="6" t="s">
        <v>33</v>
      </c>
      <c r="B33" s="4" t="s">
        <v>34</v>
      </c>
      <c r="C33" s="17">
        <v>500000</v>
      </c>
      <c r="D33" s="42">
        <v>35000</v>
      </c>
      <c r="E33" s="46"/>
      <c r="F33" s="46"/>
      <c r="G33" s="40">
        <f t="shared" si="0"/>
        <v>35000</v>
      </c>
    </row>
    <row r="34" spans="1:7" x14ac:dyDescent="0.3">
      <c r="A34" s="6" t="s">
        <v>35</v>
      </c>
      <c r="B34" s="4" t="s">
        <v>36</v>
      </c>
      <c r="C34" s="17">
        <v>3052000</v>
      </c>
      <c r="D34" s="42">
        <v>73000</v>
      </c>
      <c r="E34" s="46"/>
      <c r="F34" s="46"/>
      <c r="G34" s="40">
        <f t="shared" si="0"/>
        <v>73000</v>
      </c>
    </row>
    <row r="35" spans="1:7" s="21" customFormat="1" x14ac:dyDescent="0.3">
      <c r="A35" s="6" t="s">
        <v>106</v>
      </c>
      <c r="B35" s="4" t="s">
        <v>105</v>
      </c>
      <c r="C35" s="17"/>
      <c r="D35" s="42"/>
      <c r="E35" s="46"/>
      <c r="F35" s="46"/>
      <c r="G35" s="40">
        <f t="shared" si="0"/>
        <v>0</v>
      </c>
    </row>
    <row r="36" spans="1:7" s="21" customFormat="1" x14ac:dyDescent="0.3">
      <c r="A36" s="6" t="s">
        <v>95</v>
      </c>
      <c r="B36" s="4" t="s">
        <v>96</v>
      </c>
      <c r="C36" s="17"/>
      <c r="D36" s="42">
        <v>1000</v>
      </c>
      <c r="E36" s="46"/>
      <c r="F36" s="46"/>
      <c r="G36" s="40">
        <f t="shared" si="0"/>
        <v>1000</v>
      </c>
    </row>
    <row r="37" spans="1:7" s="21" customFormat="1" x14ac:dyDescent="0.3">
      <c r="A37" s="6" t="s">
        <v>97</v>
      </c>
      <c r="B37" s="4" t="s">
        <v>98</v>
      </c>
      <c r="C37" s="17"/>
      <c r="D37" s="42">
        <v>3000</v>
      </c>
      <c r="E37" s="46"/>
      <c r="F37" s="46"/>
      <c r="G37" s="40">
        <f t="shared" si="0"/>
        <v>3000</v>
      </c>
    </row>
    <row r="38" spans="1:7" x14ac:dyDescent="0.3">
      <c r="A38" s="5" t="s">
        <v>37</v>
      </c>
      <c r="B38" s="4" t="s">
        <v>38</v>
      </c>
      <c r="C38" s="17">
        <v>316000</v>
      </c>
      <c r="D38" s="42">
        <v>18000</v>
      </c>
      <c r="E38" s="46"/>
      <c r="F38" s="46"/>
      <c r="G38" s="40">
        <f t="shared" si="0"/>
        <v>18000</v>
      </c>
    </row>
    <row r="39" spans="1:7" s="21" customFormat="1" x14ac:dyDescent="0.3">
      <c r="A39" s="1" t="s">
        <v>67</v>
      </c>
      <c r="B39" s="3" t="s">
        <v>68</v>
      </c>
      <c r="C39" s="20"/>
      <c r="D39" s="41">
        <f>D40</f>
        <v>6000</v>
      </c>
      <c r="E39" s="41">
        <f t="shared" ref="E39:F40" si="9">E40</f>
        <v>0</v>
      </c>
      <c r="F39" s="41">
        <f t="shared" si="9"/>
        <v>0</v>
      </c>
      <c r="G39" s="40">
        <f t="shared" si="0"/>
        <v>6000</v>
      </c>
    </row>
    <row r="40" spans="1:7" s="21" customFormat="1" x14ac:dyDescent="0.3">
      <c r="A40" s="1" t="s">
        <v>69</v>
      </c>
      <c r="B40" s="3" t="s">
        <v>70</v>
      </c>
      <c r="C40" s="20"/>
      <c r="D40" s="41">
        <f>D41</f>
        <v>6000</v>
      </c>
      <c r="E40" s="41">
        <f t="shared" si="9"/>
        <v>0</v>
      </c>
      <c r="F40" s="41">
        <f t="shared" si="9"/>
        <v>0</v>
      </c>
      <c r="G40" s="40">
        <f t="shared" si="0"/>
        <v>6000</v>
      </c>
    </row>
    <row r="41" spans="1:7" x14ac:dyDescent="0.3">
      <c r="A41" s="5" t="s">
        <v>39</v>
      </c>
      <c r="B41" s="4" t="s">
        <v>40</v>
      </c>
      <c r="C41" s="17">
        <v>159000</v>
      </c>
      <c r="D41" s="42">
        <v>6000</v>
      </c>
      <c r="E41" s="46"/>
      <c r="F41" s="46"/>
      <c r="G41" s="40">
        <f t="shared" si="0"/>
        <v>6000</v>
      </c>
    </row>
    <row r="42" spans="1:7" x14ac:dyDescent="0.3">
      <c r="A42" s="8"/>
      <c r="B42" s="7"/>
      <c r="C42" s="18">
        <v>28276000</v>
      </c>
      <c r="D42" s="45">
        <f>SUM(D43:D52)</f>
        <v>712000</v>
      </c>
      <c r="E42" s="45">
        <f t="shared" ref="E42:G42" si="10">SUM(E43:E52)</f>
        <v>28000</v>
      </c>
      <c r="F42" s="45">
        <f>SUM(F43:F52)</f>
        <v>62000</v>
      </c>
      <c r="G42" s="45">
        <f t="shared" si="10"/>
        <v>802000</v>
      </c>
    </row>
    <row r="43" spans="1:7" x14ac:dyDescent="0.3">
      <c r="A43" s="5" t="s">
        <v>41</v>
      </c>
      <c r="B43" s="4" t="s">
        <v>42</v>
      </c>
      <c r="C43" s="17">
        <v>1000000</v>
      </c>
      <c r="D43" s="42">
        <f>18000+2000</f>
        <v>20000</v>
      </c>
      <c r="E43" s="46"/>
      <c r="F43" s="46">
        <v>8000</v>
      </c>
      <c r="G43" s="40">
        <f t="shared" ref="G43:G52" si="11">D43+E43+F43</f>
        <v>28000</v>
      </c>
    </row>
    <row r="44" spans="1:7" x14ac:dyDescent="0.3">
      <c r="A44" s="5" t="s">
        <v>11</v>
      </c>
      <c r="B44" s="4" t="s">
        <v>12</v>
      </c>
      <c r="C44" s="17">
        <v>4500000</v>
      </c>
      <c r="D44" s="42">
        <v>216000</v>
      </c>
      <c r="E44" s="46"/>
      <c r="F44" s="46"/>
      <c r="G44" s="40">
        <f t="shared" si="11"/>
        <v>216000</v>
      </c>
    </row>
    <row r="45" spans="1:7" x14ac:dyDescent="0.3">
      <c r="A45" s="5" t="s">
        <v>19</v>
      </c>
      <c r="B45" s="4" t="s">
        <v>43</v>
      </c>
      <c r="C45" s="17">
        <v>500000</v>
      </c>
      <c r="D45" s="42">
        <v>24000</v>
      </c>
      <c r="E45" s="46"/>
      <c r="F45" s="46">
        <v>29000</v>
      </c>
      <c r="G45" s="40">
        <f t="shared" si="11"/>
        <v>53000</v>
      </c>
    </row>
    <row r="46" spans="1:7" x14ac:dyDescent="0.3">
      <c r="A46" s="5" t="s">
        <v>21</v>
      </c>
      <c r="B46" s="4" t="s">
        <v>44</v>
      </c>
      <c r="C46" s="17">
        <v>446000</v>
      </c>
      <c r="D46" s="42">
        <v>10000</v>
      </c>
      <c r="E46" s="46"/>
      <c r="F46" s="46"/>
      <c r="G46" s="40">
        <f t="shared" si="11"/>
        <v>10000</v>
      </c>
    </row>
    <row r="47" spans="1:7" x14ac:dyDescent="0.3">
      <c r="A47" s="5" t="s">
        <v>45</v>
      </c>
      <c r="B47" s="4" t="s">
        <v>46</v>
      </c>
      <c r="C47" s="17">
        <v>1620000</v>
      </c>
      <c r="D47" s="42">
        <v>24000</v>
      </c>
      <c r="E47" s="46"/>
      <c r="F47" s="46"/>
      <c r="G47" s="40">
        <f t="shared" si="11"/>
        <v>24000</v>
      </c>
    </row>
    <row r="48" spans="1:7" x14ac:dyDescent="0.3">
      <c r="A48" s="5" t="s">
        <v>25</v>
      </c>
      <c r="B48" s="4" t="s">
        <v>26</v>
      </c>
      <c r="C48" s="17">
        <v>520000</v>
      </c>
      <c r="D48" s="42">
        <f>32000+2000</f>
        <v>34000</v>
      </c>
      <c r="E48" s="46"/>
      <c r="F48" s="46"/>
      <c r="G48" s="40">
        <f t="shared" si="11"/>
        <v>34000</v>
      </c>
    </row>
    <row r="49" spans="1:7" x14ac:dyDescent="0.3">
      <c r="A49" s="5" t="s">
        <v>27</v>
      </c>
      <c r="B49" s="4" t="s">
        <v>28</v>
      </c>
      <c r="C49" s="17">
        <v>13000000</v>
      </c>
      <c r="D49" s="42">
        <f>307000+4000</f>
        <v>311000</v>
      </c>
      <c r="E49" s="46"/>
      <c r="F49" s="46"/>
      <c r="G49" s="40">
        <f t="shared" si="11"/>
        <v>311000</v>
      </c>
    </row>
    <row r="50" spans="1:7" x14ac:dyDescent="0.3">
      <c r="A50" s="5" t="s">
        <v>29</v>
      </c>
      <c r="B50" s="4" t="s">
        <v>30</v>
      </c>
      <c r="C50" s="17">
        <v>200000</v>
      </c>
      <c r="D50" s="42"/>
      <c r="E50" s="46"/>
      <c r="F50" s="46"/>
      <c r="G50" s="40">
        <f t="shared" si="11"/>
        <v>0</v>
      </c>
    </row>
    <row r="51" spans="1:7" x14ac:dyDescent="0.3">
      <c r="A51" s="5" t="s">
        <v>31</v>
      </c>
      <c r="B51" s="4" t="s">
        <v>32</v>
      </c>
      <c r="C51" s="17">
        <v>6000000</v>
      </c>
      <c r="D51" s="42">
        <f>69000+4000</f>
        <v>73000</v>
      </c>
      <c r="E51" s="46"/>
      <c r="F51" s="46">
        <v>25000</v>
      </c>
      <c r="G51" s="40">
        <f t="shared" si="11"/>
        <v>98000</v>
      </c>
    </row>
    <row r="52" spans="1:7" s="21" customFormat="1" x14ac:dyDescent="0.3">
      <c r="A52" s="5" t="s">
        <v>106</v>
      </c>
      <c r="B52" s="4" t="s">
        <v>105</v>
      </c>
      <c r="C52" s="17"/>
      <c r="D52" s="42"/>
      <c r="E52" s="42">
        <v>28000</v>
      </c>
      <c r="F52" s="42"/>
      <c r="G52" s="40">
        <f t="shared" si="11"/>
        <v>28000</v>
      </c>
    </row>
    <row r="53" spans="1:7" x14ac:dyDescent="0.3">
      <c r="A53" s="38"/>
      <c r="B53" s="37"/>
      <c r="C53" s="32"/>
      <c r="D53" s="22"/>
      <c r="E53" s="22"/>
      <c r="F53" s="22"/>
      <c r="G53" s="22"/>
    </row>
    <row r="54" spans="1:7" x14ac:dyDescent="0.3">
      <c r="A54" s="38" t="s">
        <v>72</v>
      </c>
      <c r="B54" s="35" t="s">
        <v>73</v>
      </c>
      <c r="C54" s="33" t="s">
        <v>2</v>
      </c>
      <c r="D54" s="22"/>
      <c r="E54" s="22"/>
      <c r="F54" s="22"/>
      <c r="G54" s="22"/>
    </row>
    <row r="55" spans="1:7" x14ac:dyDescent="0.3">
      <c r="A55" s="38"/>
      <c r="B55" s="37"/>
      <c r="C55" s="32"/>
      <c r="D55" s="22"/>
      <c r="E55" s="22"/>
      <c r="F55" s="22"/>
      <c r="G55" s="22"/>
    </row>
    <row r="56" spans="1:7" x14ac:dyDescent="0.3">
      <c r="A56" s="38" t="s">
        <v>74</v>
      </c>
      <c r="B56" s="35" t="s">
        <v>75</v>
      </c>
      <c r="C56" s="33" t="s">
        <v>2</v>
      </c>
      <c r="D56" s="22"/>
      <c r="E56" s="22"/>
      <c r="F56" s="22"/>
      <c r="G56" s="22"/>
    </row>
    <row r="57" spans="1:7" x14ac:dyDescent="0.3">
      <c r="A57" s="38"/>
      <c r="B57" s="36"/>
      <c r="C57" s="30"/>
      <c r="D57" s="22">
        <f>SUM(D58:D62)</f>
        <v>6000</v>
      </c>
      <c r="E57" s="22">
        <f t="shared" ref="E57:F57" si="12">SUM(E58:E62)</f>
        <v>2000</v>
      </c>
      <c r="F57" s="22">
        <f t="shared" si="12"/>
        <v>34000</v>
      </c>
      <c r="G57" s="22">
        <f>SUM(D57:F57)</f>
        <v>42000</v>
      </c>
    </row>
    <row r="58" spans="1:7" x14ac:dyDescent="0.3">
      <c r="A58" s="38" t="s">
        <v>76</v>
      </c>
      <c r="B58" s="35" t="s">
        <v>77</v>
      </c>
      <c r="C58" s="33" t="s">
        <v>2</v>
      </c>
      <c r="D58" s="22"/>
      <c r="E58" s="22">
        <v>2000</v>
      </c>
      <c r="F58" s="22">
        <v>10000</v>
      </c>
      <c r="G58" s="22">
        <f t="shared" ref="G58:G62" si="13">SUM(D58:F58)</f>
        <v>12000</v>
      </c>
    </row>
    <row r="59" spans="1:7" x14ac:dyDescent="0.3">
      <c r="A59" s="38" t="s">
        <v>78</v>
      </c>
      <c r="B59" s="35" t="s">
        <v>79</v>
      </c>
      <c r="C59" s="33" t="s">
        <v>2</v>
      </c>
      <c r="D59" s="22"/>
      <c r="E59" s="22"/>
      <c r="F59" s="22">
        <v>24000</v>
      </c>
      <c r="G59" s="22">
        <f t="shared" si="13"/>
        <v>24000</v>
      </c>
    </row>
    <row r="60" spans="1:7" x14ac:dyDescent="0.3">
      <c r="A60" s="38" t="s">
        <v>80</v>
      </c>
      <c r="B60" s="35" t="s">
        <v>81</v>
      </c>
      <c r="C60" s="33" t="s">
        <v>2</v>
      </c>
      <c r="D60" s="22"/>
      <c r="E60" s="22"/>
      <c r="F60" s="22"/>
      <c r="G60" s="22">
        <f t="shared" si="13"/>
        <v>0</v>
      </c>
    </row>
    <row r="61" spans="1:7" x14ac:dyDescent="0.3">
      <c r="A61" s="38" t="s">
        <v>82</v>
      </c>
      <c r="B61" s="35" t="s">
        <v>83</v>
      </c>
      <c r="C61" s="33" t="s">
        <v>2</v>
      </c>
      <c r="D61" s="22"/>
      <c r="E61" s="22"/>
      <c r="F61" s="22"/>
      <c r="G61" s="22">
        <f t="shared" si="13"/>
        <v>0</v>
      </c>
    </row>
    <row r="62" spans="1:7" x14ac:dyDescent="0.3">
      <c r="A62" s="38" t="s">
        <v>84</v>
      </c>
      <c r="B62" s="35" t="s">
        <v>85</v>
      </c>
      <c r="C62" s="33" t="s">
        <v>2</v>
      </c>
      <c r="D62" s="22">
        <v>6000</v>
      </c>
      <c r="E62" s="22"/>
      <c r="G62" s="22">
        <f t="shared" si="13"/>
        <v>6000</v>
      </c>
    </row>
    <row r="63" spans="1:7" x14ac:dyDescent="0.3">
      <c r="A63" s="38" t="s">
        <v>86</v>
      </c>
      <c r="B63" s="35" t="s">
        <v>87</v>
      </c>
      <c r="C63" s="33" t="s">
        <v>2</v>
      </c>
      <c r="D63" s="22"/>
      <c r="E63" s="22"/>
      <c r="F63" s="22"/>
      <c r="G63" s="22"/>
    </row>
    <row r="64" spans="1:7" x14ac:dyDescent="0.3">
      <c r="A64" s="38" t="s">
        <v>88</v>
      </c>
      <c r="B64" s="35" t="s">
        <v>89</v>
      </c>
      <c r="C64" s="33" t="s">
        <v>2</v>
      </c>
      <c r="D64" s="22"/>
      <c r="E64" s="22"/>
      <c r="F64" s="22"/>
      <c r="G64" s="22"/>
    </row>
    <row r="65" spans="1:7" x14ac:dyDescent="0.3">
      <c r="A65" s="38" t="s">
        <v>90</v>
      </c>
      <c r="B65" s="35" t="s">
        <v>91</v>
      </c>
      <c r="C65" s="33" t="s">
        <v>2</v>
      </c>
      <c r="D65" s="22"/>
      <c r="E65" s="22"/>
      <c r="F65" s="22"/>
      <c r="G65" s="22"/>
    </row>
    <row r="66" spans="1:7" x14ac:dyDescent="0.3">
      <c r="A66" s="38"/>
      <c r="B66" s="35"/>
      <c r="C66" s="33"/>
      <c r="D66" s="22"/>
      <c r="E66" s="22"/>
      <c r="F66" s="22"/>
      <c r="G66" s="22"/>
    </row>
    <row r="67" spans="1:7" x14ac:dyDescent="0.3">
      <c r="A67" s="38" t="s">
        <v>41</v>
      </c>
      <c r="B67" s="35" t="s">
        <v>42</v>
      </c>
      <c r="C67" s="33" t="s">
        <v>2</v>
      </c>
      <c r="D67" s="22"/>
      <c r="E67" s="22"/>
      <c r="F67" s="22"/>
      <c r="G67" s="22"/>
    </row>
    <row r="68" spans="1:7" x14ac:dyDescent="0.3">
      <c r="A68" s="38" t="s">
        <v>45</v>
      </c>
      <c r="B68" s="35" t="s">
        <v>46</v>
      </c>
      <c r="C68" s="33" t="s">
        <v>2</v>
      </c>
      <c r="D68" s="22"/>
      <c r="E68" s="22"/>
      <c r="F68" s="22"/>
      <c r="G68" s="22"/>
    </row>
    <row r="69" spans="1:7" x14ac:dyDescent="0.3">
      <c r="A69" s="38" t="s">
        <v>27</v>
      </c>
      <c r="B69" s="35" t="s">
        <v>28</v>
      </c>
      <c r="C69" s="33" t="s">
        <v>2</v>
      </c>
      <c r="D69" s="22"/>
      <c r="E69" s="22"/>
      <c r="F69" s="22"/>
      <c r="G69" s="22"/>
    </row>
    <row r="70" spans="1:7" x14ac:dyDescent="0.3">
      <c r="A70" s="38" t="s">
        <v>37</v>
      </c>
      <c r="B70" s="35" t="s">
        <v>92</v>
      </c>
      <c r="C70" s="33" t="s">
        <v>2</v>
      </c>
      <c r="D70" s="22"/>
      <c r="E70" s="22"/>
      <c r="F70" s="22"/>
      <c r="G70" s="22"/>
    </row>
    <row r="71" spans="1:7" x14ac:dyDescent="0.3">
      <c r="A71" s="38" t="s">
        <v>74</v>
      </c>
      <c r="B71" s="35" t="s">
        <v>75</v>
      </c>
      <c r="C71" s="33" t="s">
        <v>2</v>
      </c>
      <c r="D71" s="22"/>
      <c r="E71" s="22"/>
      <c r="F71" s="22"/>
      <c r="G71" s="22"/>
    </row>
    <row r="72" spans="1:7" x14ac:dyDescent="0.3">
      <c r="A72" s="38"/>
      <c r="B72" s="36"/>
      <c r="C72" s="30"/>
      <c r="D72" s="22"/>
      <c r="E72" s="22"/>
      <c r="F72" s="22"/>
      <c r="G72" s="22"/>
    </row>
    <row r="73" spans="1:7" x14ac:dyDescent="0.3">
      <c r="A73" s="38"/>
      <c r="B73" s="36"/>
      <c r="C73" s="31"/>
      <c r="D73" s="22"/>
      <c r="E73" s="22"/>
      <c r="F73" s="22"/>
      <c r="G73" s="22"/>
    </row>
    <row r="74" spans="1:7" x14ac:dyDescent="0.3">
      <c r="A74" s="38" t="s">
        <v>74</v>
      </c>
      <c r="B74" s="35" t="s">
        <v>75</v>
      </c>
      <c r="C74" s="33" t="s">
        <v>2</v>
      </c>
      <c r="D74" s="22"/>
      <c r="E74" s="22"/>
      <c r="F74" s="22"/>
      <c r="G74" s="22"/>
    </row>
    <row r="75" spans="1:7" x14ac:dyDescent="0.3">
      <c r="A75" s="38"/>
      <c r="B75" s="36"/>
      <c r="C75" s="31"/>
      <c r="D75" s="22"/>
      <c r="E75" s="22"/>
      <c r="F75" s="22"/>
      <c r="G75" s="22"/>
    </row>
    <row r="76" spans="1:7" x14ac:dyDescent="0.3">
      <c r="A76" s="38" t="s">
        <v>74</v>
      </c>
      <c r="B76" s="35" t="s">
        <v>75</v>
      </c>
      <c r="C76" s="33" t="s">
        <v>2</v>
      </c>
      <c r="D76" s="22"/>
      <c r="E76" s="22"/>
      <c r="F76" s="22"/>
      <c r="G76" s="22"/>
    </row>
    <row r="77" spans="1:7" x14ac:dyDescent="0.3">
      <c r="A77" s="38"/>
      <c r="B77" s="36"/>
      <c r="C77" s="30"/>
      <c r="D77" s="22"/>
      <c r="E77" s="22"/>
      <c r="F77" s="22"/>
      <c r="G77" s="22"/>
    </row>
    <row r="78" spans="1:7" x14ac:dyDescent="0.3">
      <c r="A78" s="38" t="s">
        <v>74</v>
      </c>
      <c r="B78" s="35" t="s">
        <v>75</v>
      </c>
      <c r="C78" s="33" t="s">
        <v>2</v>
      </c>
      <c r="D78" s="22"/>
      <c r="E78" s="22"/>
      <c r="F78" s="22"/>
      <c r="G78" s="22"/>
    </row>
    <row r="79" spans="1:7" x14ac:dyDescent="0.3">
      <c r="A79" s="38"/>
      <c r="B79" s="36"/>
      <c r="C79" s="30"/>
      <c r="D79" s="22"/>
      <c r="E79" s="22"/>
      <c r="F79" s="22"/>
      <c r="G79" s="22"/>
    </row>
    <row r="80" spans="1:7" x14ac:dyDescent="0.3">
      <c r="A80" s="38" t="s">
        <v>74</v>
      </c>
      <c r="B80" s="35" t="s">
        <v>75</v>
      </c>
      <c r="C80" s="33" t="s">
        <v>2</v>
      </c>
      <c r="D80" s="22"/>
      <c r="E80" s="22"/>
      <c r="F80" s="22"/>
      <c r="G80" s="22"/>
    </row>
    <row r="81" spans="1:7" x14ac:dyDescent="0.3">
      <c r="A81" s="38"/>
      <c r="B81" s="36"/>
      <c r="C81" s="30"/>
      <c r="D81" s="22"/>
      <c r="E81" s="22"/>
      <c r="F81" s="22"/>
      <c r="G81" s="22"/>
    </row>
    <row r="82" spans="1:7" x14ac:dyDescent="0.3">
      <c r="A82" s="38" t="s">
        <v>74</v>
      </c>
      <c r="B82" s="35" t="s">
        <v>75</v>
      </c>
      <c r="C82" s="33" t="s">
        <v>2</v>
      </c>
      <c r="D82" s="22"/>
      <c r="E82" s="22"/>
      <c r="F82" s="22"/>
      <c r="G82" s="22"/>
    </row>
    <row r="83" spans="1:7" x14ac:dyDescent="0.3">
      <c r="A83" s="38"/>
      <c r="B83" s="36"/>
      <c r="C83" s="30"/>
      <c r="D83" s="22"/>
      <c r="E83" s="22"/>
      <c r="F83" s="22"/>
      <c r="G83" s="22"/>
    </row>
    <row r="84" spans="1:7" x14ac:dyDescent="0.3">
      <c r="A84" s="38" t="s">
        <v>74</v>
      </c>
      <c r="B84" s="35" t="s">
        <v>75</v>
      </c>
      <c r="C84" s="33" t="s">
        <v>2</v>
      </c>
      <c r="D84" s="22"/>
      <c r="E84" s="22"/>
      <c r="F84" s="22"/>
      <c r="G84" s="22"/>
    </row>
    <row r="85" spans="1:7" x14ac:dyDescent="0.3">
      <c r="A85" s="38"/>
      <c r="B85" s="36"/>
      <c r="C85" s="30"/>
      <c r="D85" s="22"/>
      <c r="E85" s="22"/>
      <c r="F85" s="22"/>
      <c r="G85" s="22"/>
    </row>
    <row r="86" spans="1:7" x14ac:dyDescent="0.3">
      <c r="A86" s="38" t="s">
        <v>74</v>
      </c>
      <c r="B86" s="35" t="s">
        <v>75</v>
      </c>
      <c r="C86" s="33" t="s">
        <v>2</v>
      </c>
      <c r="D86" s="22"/>
      <c r="E86" s="22"/>
      <c r="F86" s="22"/>
      <c r="G86" s="22"/>
    </row>
    <row r="87" spans="1:7" x14ac:dyDescent="0.3">
      <c r="A87" s="39"/>
      <c r="B87" s="36"/>
      <c r="C87" s="30"/>
      <c r="D87" s="22"/>
      <c r="E87" s="22"/>
      <c r="F87" s="22"/>
      <c r="G87" s="22"/>
    </row>
    <row r="88" spans="1:7" x14ac:dyDescent="0.3">
      <c r="A88" s="38" t="s">
        <v>74</v>
      </c>
      <c r="B88" s="35" t="s">
        <v>75</v>
      </c>
      <c r="C88" s="33" t="s">
        <v>2</v>
      </c>
      <c r="D88" s="22"/>
      <c r="E88" s="22"/>
      <c r="F88" s="22"/>
      <c r="G88" s="22"/>
    </row>
    <row r="89" spans="1:7" x14ac:dyDescent="0.3">
      <c r="A89" s="39"/>
      <c r="B89" s="36"/>
      <c r="C89" s="30"/>
      <c r="D89" s="22"/>
      <c r="E89" s="22"/>
      <c r="F89" s="22"/>
      <c r="G89" s="22"/>
    </row>
    <row r="90" spans="1:7" x14ac:dyDescent="0.3">
      <c r="A90" s="38" t="s">
        <v>74</v>
      </c>
      <c r="B90" s="35" t="s">
        <v>75</v>
      </c>
      <c r="C90" s="33" t="s">
        <v>2</v>
      </c>
      <c r="D90" s="22"/>
      <c r="E90" s="22"/>
      <c r="F90" s="22"/>
      <c r="G90" s="22"/>
    </row>
    <row r="91" spans="1:7" x14ac:dyDescent="0.3">
      <c r="A91" s="39"/>
      <c r="B91" s="36"/>
      <c r="C91" s="30"/>
      <c r="D91" s="22"/>
      <c r="E91" s="22"/>
      <c r="F91" s="22"/>
      <c r="G91" s="22"/>
    </row>
    <row r="92" spans="1:7" x14ac:dyDescent="0.3">
      <c r="A92" s="38" t="s">
        <v>74</v>
      </c>
      <c r="B92" s="35" t="s">
        <v>75</v>
      </c>
      <c r="C92" s="33" t="s">
        <v>2</v>
      </c>
      <c r="D92" s="22"/>
      <c r="E92" s="22"/>
      <c r="F92" s="22"/>
      <c r="G92" s="22"/>
    </row>
    <row r="93" spans="1:7" x14ac:dyDescent="0.3">
      <c r="A93" s="56"/>
      <c r="B93" s="56"/>
      <c r="C93" s="34"/>
      <c r="D93" s="22"/>
      <c r="E93" s="22"/>
      <c r="F93" s="22"/>
      <c r="G93" s="22"/>
    </row>
    <row r="94" spans="1:7" x14ac:dyDescent="0.3">
      <c r="A94" s="38" t="s">
        <v>74</v>
      </c>
      <c r="B94" s="35" t="s">
        <v>75</v>
      </c>
      <c r="C94" s="33" t="s">
        <v>2</v>
      </c>
      <c r="D94" s="22"/>
      <c r="E94" s="22"/>
      <c r="F94" s="22"/>
      <c r="G94" s="22"/>
    </row>
    <row r="95" spans="1:7" s="21" customFormat="1" x14ac:dyDescent="0.3">
      <c r="A95" s="51"/>
      <c r="B95" s="52"/>
      <c r="C95" s="53"/>
      <c r="D95" s="50"/>
      <c r="E95" s="50"/>
      <c r="F95" s="50"/>
      <c r="G95" s="50"/>
    </row>
    <row r="96" spans="1:7" s="21" customFormat="1" x14ac:dyDescent="0.3">
      <c r="A96" s="51"/>
      <c r="B96" s="52"/>
      <c r="C96" s="53"/>
      <c r="D96" s="50"/>
      <c r="E96" s="50"/>
      <c r="F96" s="50"/>
      <c r="G96" s="50"/>
    </row>
    <row r="97" spans="1:7" s="21" customFormat="1" x14ac:dyDescent="0.3">
      <c r="A97" s="51"/>
      <c r="B97" s="52"/>
      <c r="C97" s="53"/>
      <c r="D97" s="50"/>
      <c r="E97" s="50"/>
      <c r="F97" s="50"/>
      <c r="G97" s="50"/>
    </row>
    <row r="98" spans="1:7" x14ac:dyDescent="0.3">
      <c r="D98" t="s">
        <v>93</v>
      </c>
    </row>
    <row r="99" spans="1:7" x14ac:dyDescent="0.3">
      <c r="D99" s="48"/>
      <c r="E99" s="48"/>
    </row>
    <row r="100" spans="1:7" x14ac:dyDescent="0.3">
      <c r="D100" t="s">
        <v>94</v>
      </c>
    </row>
  </sheetData>
  <mergeCells count="1">
    <mergeCell ref="A93:B93"/>
  </mergeCells>
  <pageMargins left="0.23622047244094491" right="0.23622047244094491" top="0.35433070866141736" bottom="0.35433070866141736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2" sqref="B12"/>
    </sheetView>
  </sheetViews>
  <sheetFormatPr defaultRowHeight="14.4" x14ac:dyDescent="0.3"/>
  <cols>
    <col min="1" max="1" width="9.109375" style="21"/>
    <col min="2" max="2" width="28.5546875" style="21" customWidth="1"/>
    <col min="3" max="3" width="12.6640625" bestFit="1" customWidth="1"/>
  </cols>
  <sheetData>
    <row r="1" spans="1:3" s="21" customFormat="1" x14ac:dyDescent="0.3">
      <c r="A1" s="54"/>
      <c r="B1" s="54" t="s">
        <v>116</v>
      </c>
      <c r="C1" s="54"/>
    </row>
    <row r="2" spans="1:3" x14ac:dyDescent="0.3">
      <c r="A2" s="54">
        <v>65267</v>
      </c>
      <c r="B2" s="54" t="s">
        <v>108</v>
      </c>
      <c r="C2" s="55">
        <v>288000</v>
      </c>
    </row>
    <row r="3" spans="1:3" x14ac:dyDescent="0.3">
      <c r="A3" s="54">
        <v>65264</v>
      </c>
      <c r="B3" s="54" t="s">
        <v>109</v>
      </c>
      <c r="C3" s="55">
        <v>580000</v>
      </c>
    </row>
    <row r="4" spans="1:3" x14ac:dyDescent="0.3">
      <c r="A4" s="54">
        <v>6515</v>
      </c>
      <c r="B4" s="54" t="s">
        <v>110</v>
      </c>
      <c r="C4" s="55">
        <v>30000</v>
      </c>
    </row>
    <row r="5" spans="1:3" s="21" customFormat="1" x14ac:dyDescent="0.3">
      <c r="A5" s="54">
        <v>67111</v>
      </c>
      <c r="B5" s="54" t="s">
        <v>112</v>
      </c>
      <c r="C5" s="55">
        <v>13912000</v>
      </c>
    </row>
    <row r="6" spans="1:3" x14ac:dyDescent="0.3">
      <c r="A6" s="54">
        <v>6831</v>
      </c>
      <c r="B6" s="54" t="s">
        <v>111</v>
      </c>
      <c r="C6" s="55">
        <v>22000</v>
      </c>
    </row>
    <row r="7" spans="1:3" x14ac:dyDescent="0.3">
      <c r="A7" s="54"/>
      <c r="B7" s="54" t="s">
        <v>113</v>
      </c>
      <c r="C7" s="55">
        <f>SUM(C2:C6)</f>
        <v>14832000</v>
      </c>
    </row>
    <row r="8" spans="1:3" x14ac:dyDescent="0.3">
      <c r="A8" s="54"/>
      <c r="B8" s="54" t="s">
        <v>114</v>
      </c>
      <c r="C8" s="55">
        <v>14278120</v>
      </c>
    </row>
    <row r="9" spans="1:3" x14ac:dyDescent="0.3">
      <c r="A9" s="54"/>
      <c r="B9" s="54" t="s">
        <v>115</v>
      </c>
      <c r="C9" s="55">
        <f>C7-C8</f>
        <v>553880</v>
      </c>
    </row>
    <row r="10" spans="1:3" ht="61.5" customHeight="1" x14ac:dyDescent="0.3">
      <c r="A10" s="57" t="s">
        <v>117</v>
      </c>
      <c r="B10" s="57"/>
      <c r="C10" s="57"/>
    </row>
  </sheetData>
  <mergeCells count="1">
    <mergeCell ref="A10:C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Alojz Matijašević</dc:creator>
  <cp:lastModifiedBy>Manreza HR1</cp:lastModifiedBy>
  <cp:lastPrinted>2020-12-30T12:56:49Z</cp:lastPrinted>
  <dcterms:created xsi:type="dcterms:W3CDTF">2015-03-23T06:56:01Z</dcterms:created>
  <dcterms:modified xsi:type="dcterms:W3CDTF">2023-06-27T10:42:54Z</dcterms:modified>
</cp:coreProperties>
</file>